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-15" yWindow="75" windowWidth="14325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<sst xmlns="http://schemas.openxmlformats.org/spreadsheetml/2006/main" count="153" uniqueCount="89">
  <si>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</si>
  <si>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</si>
  <si>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</si>
  <si>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</si>
  <si>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</si>
  <si>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</si>
  <si>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</si>
  <si>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</si>
  <si>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</si>
  <si>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</si>
  <si>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</si>
  <si>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</si>
  <si>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</si>
  <si>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</si>
  <si>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</si>
  <si>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</si>
  <si>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</si>
  <si>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</si>
  <si>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</si>
  <si>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</si>
  <si>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</si>
  <si>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</si>
  <si>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</si>
  <si>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</si>
  <si>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</si>
  <si>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</si>
  <si>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</si>
  <si>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</si>
  <si>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</si>
  <si>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</si>
  <si>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</si>
  <si>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</si>
  <si>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</si>
  <si>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</si>
  <si>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</si>
  <si>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</si>
  <si>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</si>
  <si>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</si>
  <si>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</si>
  <si>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</si>
  <si>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</si>
  <si>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</si>
  <si>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</si>
  <si>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</si>
  <si>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</si>
  <si>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</si>
  <si>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</si>
  <si>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</si>
  <si>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</si>
  <si>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</si>
  <si>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</si>
  <si>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</si>
  <si>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</si>
  <si>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</si>
  <si>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</si>
  <si>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</si>
  <si>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</si>
  <si>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</si>
  <si>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</si>
  <si>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</si>
  <si>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</si>
  <si>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</si>
  <si>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</si>
  <si>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</si>
  <si>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</si>
  <si>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</si>
  <si>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</si>
  <si>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</si>
  <si>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</si>
  <si>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</si>
  <si>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</si>
  <si>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</si>
  <si>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</si>
  <si>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</si>
  <si>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</si>
  <si>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</si>
  <si>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</si>
  <si>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</si>
  <si>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</si>
  <si>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</si>
  <si>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</si>
  <si>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</si>
  <si>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20</t>
  </si>
  <si>
    <t>П3-09</t>
  </si>
  <si>
    <t>Механическая прочность на разрыв, кН: 114 Количество волокон, шт.: 24</t>
  </si>
  <si>
    <t xml:space="preserve">Наименование инвестиционного проекта: Разработка проектно-сметной документации по реконструкции ВЛ-35кВ ПС Наурская - ПС Кирова (Л-80) </t>
  </si>
  <si>
    <t>Идентификатор инвестиционного проекта:  K_Che348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</si>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</sst>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8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4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2">
          <cell r="BU412">
            <v>4.4213596248274847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50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51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67" t="s">
        <v>85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7" x14ac:dyDescent="0.25">
      <c r="A8" s="67" t="s">
        <v>86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7" x14ac:dyDescent="0.25">
      <c r="A9" s="67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7" x14ac:dyDescent="0.25">
      <c r="A10" s="67" t="s">
        <v>47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7" x14ac:dyDescent="0.25">
      <c r="A11" s="67" t="s">
        <v>48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7" x14ac:dyDescent="0.25">
      <c r="A12" s="67" t="s">
        <v>57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7" x14ac:dyDescent="0.25">
      <c r="A13" s="68" t="s">
        <v>49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5" spans="1:17" s="57" customFormat="1" x14ac:dyDescent="0.25">
      <c r="A15" s="69" t="s">
        <v>59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</row>
    <row r="16" spans="1:17" s="57" customFormat="1" x14ac:dyDescent="0.25">
      <c r="A16" s="66" t="s">
        <v>0</v>
      </c>
      <c r="B16" s="66" t="s">
        <v>1</v>
      </c>
      <c r="C16" s="66" t="s">
        <v>7</v>
      </c>
      <c r="D16" s="66"/>
      <c r="E16" s="66"/>
      <c r="F16" s="66"/>
      <c r="G16" s="66"/>
      <c r="H16" s="66"/>
      <c r="I16" s="66"/>
      <c r="J16" s="66" t="s">
        <v>1</v>
      </c>
      <c r="K16" s="66" t="s">
        <v>8</v>
      </c>
      <c r="L16" s="66"/>
      <c r="M16" s="66"/>
      <c r="N16" s="66"/>
      <c r="O16" s="66"/>
      <c r="P16" s="66"/>
      <c r="Q16" s="66"/>
    </row>
    <row r="17" spans="1:19" s="57" customFormat="1" x14ac:dyDescent="0.25">
      <c r="A17" s="66"/>
      <c r="B17" s="66"/>
      <c r="C17" s="66" t="s">
        <v>58</v>
      </c>
      <c r="D17" s="66"/>
      <c r="E17" s="66"/>
      <c r="F17" s="66"/>
      <c r="G17" s="66"/>
      <c r="H17" s="66"/>
      <c r="I17" s="66"/>
      <c r="J17" s="66"/>
      <c r="K17" s="66" t="s">
        <v>60</v>
      </c>
      <c r="L17" s="66" t="s">
        <v>58</v>
      </c>
      <c r="M17" s="66"/>
      <c r="N17" s="66"/>
      <c r="O17" s="66"/>
      <c r="P17" s="66"/>
      <c r="Q17" s="66"/>
    </row>
    <row r="18" spans="1:19" s="57" customFormat="1" x14ac:dyDescent="0.25">
      <c r="A18" s="66"/>
      <c r="B18" s="66"/>
      <c r="C18" s="66" t="s">
        <v>4</v>
      </c>
      <c r="D18" s="66"/>
      <c r="E18" s="66"/>
      <c r="F18" s="66"/>
      <c r="G18" s="66" t="s">
        <v>20</v>
      </c>
      <c r="H18" s="66"/>
      <c r="I18" s="66"/>
      <c r="J18" s="66"/>
      <c r="K18" s="66" t="s">
        <v>61</v>
      </c>
      <c r="L18" s="66"/>
      <c r="M18" s="66"/>
      <c r="N18" s="66"/>
      <c r="O18" s="66" t="s">
        <v>20</v>
      </c>
      <c r="P18" s="66"/>
      <c r="Q18" s="66"/>
    </row>
    <row r="19" spans="1:19" s="57" customFormat="1" ht="105" x14ac:dyDescent="0.25">
      <c r="A19" s="66"/>
      <c r="B19" s="66"/>
      <c r="C19" s="64" t="s">
        <v>6</v>
      </c>
      <c r="D19" s="64" t="s">
        <v>2</v>
      </c>
      <c r="E19" s="64" t="s">
        <v>18</v>
      </c>
      <c r="F19" s="64" t="s">
        <v>3</v>
      </c>
      <c r="G19" s="64" t="s">
        <v>5</v>
      </c>
      <c r="H19" s="64" t="s">
        <v>62</v>
      </c>
      <c r="I19" s="64" t="s">
        <v>13</v>
      </c>
      <c r="J19" s="66"/>
      <c r="K19" s="64" t="s">
        <v>6</v>
      </c>
      <c r="L19" s="64" t="s">
        <v>2</v>
      </c>
      <c r="M19" s="64" t="s">
        <v>18</v>
      </c>
      <c r="N19" s="64" t="s">
        <v>3</v>
      </c>
      <c r="O19" s="64" t="s">
        <v>5</v>
      </c>
      <c r="P19" s="64" t="s">
        <v>62</v>
      </c>
      <c r="Q19" s="64" t="s">
        <v>13</v>
      </c>
      <c r="R19" s="64" t="s">
        <v>63</v>
      </c>
      <c r="S19" s="64" t="s">
        <v>64</v>
      </c>
    </row>
    <row r="20" spans="1:19" s="57" customFormat="1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4">
        <v>12</v>
      </c>
      <c r="M20" s="64">
        <v>13</v>
      </c>
      <c r="N20" s="64">
        <v>14</v>
      </c>
      <c r="O20" s="64">
        <v>15</v>
      </c>
      <c r="P20" s="64">
        <v>16</v>
      </c>
      <c r="Q20" s="57">
        <v>17</v>
      </c>
    </row>
    <row r="21" spans="1:19" s="57" customFormat="1" ht="105" x14ac:dyDescent="0.25">
      <c r="A21" s="58">
        <v>1</v>
      </c>
      <c r="B21" s="58" t="s">
        <v>65</v>
      </c>
      <c r="C21" s="59">
        <v>35</v>
      </c>
      <c r="D21" s="58" t="s">
        <v>66</v>
      </c>
      <c r="E21" s="60">
        <v>13.17</v>
      </c>
      <c r="F21" s="58" t="s">
        <v>67</v>
      </c>
      <c r="G21" s="58" t="s">
        <v>68</v>
      </c>
      <c r="H21" s="61">
        <v>2158</v>
      </c>
      <c r="I21" s="61">
        <v>69346.899999999994</v>
      </c>
      <c r="J21" s="59" t="s">
        <v>65</v>
      </c>
      <c r="K21" s="58">
        <v>35</v>
      </c>
      <c r="L21" s="60" t="s">
        <v>66</v>
      </c>
      <c r="M21" s="58">
        <v>13.17</v>
      </c>
      <c r="N21" s="58" t="s">
        <v>67</v>
      </c>
      <c r="O21" s="61" t="s">
        <v>68</v>
      </c>
      <c r="P21" s="62">
        <v>2158</v>
      </c>
      <c r="Q21" s="63">
        <v>69346.899999999994</v>
      </c>
      <c r="R21" s="57">
        <v>2.44</v>
      </c>
      <c r="S21" s="57" t="s">
        <v>66</v>
      </c>
    </row>
    <row r="22" spans="1:19" s="57" customFormat="1" ht="75" x14ac:dyDescent="0.25">
      <c r="A22" s="58">
        <v>2</v>
      </c>
      <c r="B22" s="58" t="s">
        <v>69</v>
      </c>
      <c r="C22" s="59">
        <v>35</v>
      </c>
      <c r="D22" s="58" t="s">
        <v>66</v>
      </c>
      <c r="E22" s="60">
        <v>13.17</v>
      </c>
      <c r="F22" s="58" t="s">
        <v>67</v>
      </c>
      <c r="G22" s="58" t="s">
        <v>70</v>
      </c>
      <c r="H22" s="61">
        <v>1335</v>
      </c>
      <c r="I22" s="61">
        <v>18285.23</v>
      </c>
      <c r="J22" s="59" t="s">
        <v>69</v>
      </c>
      <c r="K22" s="58">
        <v>35</v>
      </c>
      <c r="L22" s="60" t="s">
        <v>66</v>
      </c>
      <c r="M22" s="58">
        <v>13.17</v>
      </c>
      <c r="N22" s="58" t="s">
        <v>67</v>
      </c>
      <c r="O22" s="61" t="s">
        <v>70</v>
      </c>
      <c r="P22" s="62">
        <v>1335</v>
      </c>
      <c r="Q22" s="63">
        <v>18285.23</v>
      </c>
      <c r="R22" s="57">
        <v>1.04</v>
      </c>
      <c r="S22" s="57" t="s">
        <v>66</v>
      </c>
    </row>
    <row r="23" spans="1:19" s="57" customFormat="1" ht="75" x14ac:dyDescent="0.25">
      <c r="A23" s="58">
        <v>3</v>
      </c>
      <c r="B23" s="58" t="s">
        <v>71</v>
      </c>
      <c r="C23" s="59">
        <v>35</v>
      </c>
      <c r="D23" s="58" t="s">
        <v>72</v>
      </c>
      <c r="E23" s="60">
        <v>13.17</v>
      </c>
      <c r="F23" s="58" t="s">
        <v>67</v>
      </c>
      <c r="G23" s="58" t="s">
        <v>73</v>
      </c>
      <c r="H23" s="61">
        <v>431</v>
      </c>
      <c r="I23" s="61">
        <v>5903.32</v>
      </c>
      <c r="J23" s="59" t="s">
        <v>71</v>
      </c>
      <c r="K23" s="58">
        <v>35</v>
      </c>
      <c r="L23" s="60" t="s">
        <v>72</v>
      </c>
      <c r="M23" s="58">
        <v>13.17</v>
      </c>
      <c r="N23" s="58" t="s">
        <v>67</v>
      </c>
      <c r="O23" s="61" t="s">
        <v>73</v>
      </c>
      <c r="P23" s="62">
        <v>431</v>
      </c>
      <c r="Q23" s="63">
        <v>5903.32</v>
      </c>
      <c r="R23" s="57">
        <v>1.04</v>
      </c>
      <c r="S23" s="57" t="s">
        <v>72</v>
      </c>
    </row>
    <row r="24" spans="1:19" s="57" customFormat="1" ht="75" x14ac:dyDescent="0.25">
      <c r="A24" s="58">
        <v>4</v>
      </c>
      <c r="B24" s="58" t="s">
        <v>74</v>
      </c>
      <c r="C24" s="59" t="s">
        <v>19</v>
      </c>
      <c r="D24" s="58" t="s">
        <v>75</v>
      </c>
      <c r="E24" s="60">
        <v>13.17</v>
      </c>
      <c r="F24" s="58" t="s">
        <v>67</v>
      </c>
      <c r="G24" s="58" t="s">
        <v>76</v>
      </c>
      <c r="H24" s="61">
        <v>669</v>
      </c>
      <c r="I24" s="61">
        <v>9163.16</v>
      </c>
      <c r="J24" s="59" t="s">
        <v>74</v>
      </c>
      <c r="K24" s="58" t="s">
        <v>19</v>
      </c>
      <c r="L24" s="60" t="s">
        <v>75</v>
      </c>
      <c r="M24" s="58">
        <v>13.17</v>
      </c>
      <c r="N24" s="58" t="s">
        <v>67</v>
      </c>
      <c r="O24" s="61" t="s">
        <v>76</v>
      </c>
      <c r="P24" s="62">
        <v>669</v>
      </c>
      <c r="Q24" s="63">
        <v>9163.16</v>
      </c>
      <c r="R24" s="57">
        <v>1.04</v>
      </c>
      <c r="S24" s="57" t="s">
        <v>84</v>
      </c>
    </row>
    <row r="25" spans="1:19" s="57" customFormat="1" ht="75" x14ac:dyDescent="0.25">
      <c r="A25" s="58">
        <v>5</v>
      </c>
      <c r="B25" s="58" t="s">
        <v>77</v>
      </c>
      <c r="C25" s="59">
        <v>35</v>
      </c>
      <c r="D25" s="58" t="s">
        <v>82</v>
      </c>
      <c r="E25" s="60">
        <v>1</v>
      </c>
      <c r="F25" s="58" t="s">
        <v>78</v>
      </c>
      <c r="G25" s="58" t="s">
        <v>83</v>
      </c>
      <c r="H25" s="61">
        <v>9039.31</v>
      </c>
      <c r="I25" s="61">
        <v>9039.31</v>
      </c>
      <c r="J25" s="59" t="s">
        <v>77</v>
      </c>
      <c r="K25" s="58">
        <v>35</v>
      </c>
      <c r="L25" s="60" t="s">
        <v>82</v>
      </c>
      <c r="M25" s="58">
        <v>1</v>
      </c>
      <c r="N25" s="58" t="s">
        <v>78</v>
      </c>
      <c r="O25" s="61" t="s">
        <v>83</v>
      </c>
      <c r="P25" s="62">
        <v>9039.31</v>
      </c>
      <c r="Q25" s="63">
        <v>9039.31</v>
      </c>
      <c r="R25" s="57">
        <v>1</v>
      </c>
      <c r="S25" s="57" t="s">
        <v>82</v>
      </c>
    </row>
    <row r="26" spans="1:19" s="57" customFormat="1" ht="75" x14ac:dyDescent="0.25">
      <c r="A26" s="58" t="s">
        <v>79</v>
      </c>
      <c r="B26" s="58" t="s">
        <v>80</v>
      </c>
      <c r="C26" s="59" t="s">
        <v>81</v>
      </c>
      <c r="D26" s="58" t="s">
        <v>81</v>
      </c>
      <c r="E26" s="60" t="s">
        <v>81</v>
      </c>
      <c r="F26" s="58" t="s">
        <v>81</v>
      </c>
      <c r="G26" s="58" t="s">
        <v>81</v>
      </c>
      <c r="H26" s="61" t="s">
        <v>81</v>
      </c>
      <c r="I26" s="61">
        <v>9039.31</v>
      </c>
      <c r="J26" s="59" t="s">
        <v>80</v>
      </c>
      <c r="K26" s="58" t="s">
        <v>81</v>
      </c>
      <c r="L26" s="60" t="s">
        <v>81</v>
      </c>
      <c r="M26" s="58" t="s">
        <v>81</v>
      </c>
      <c r="N26" s="58" t="s">
        <v>81</v>
      </c>
      <c r="O26" s="61" t="s">
        <v>81</v>
      </c>
      <c r="P26" s="62" t="s">
        <v>81</v>
      </c>
      <c r="Q26" s="63">
        <f>Q25</f>
        <v>9039.31</v>
      </c>
      <c r="R26" s="57" t="s">
        <v>81</v>
      </c>
      <c r="S26" s="57" t="s">
        <v>81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2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50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51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67" t="str">
        <f>т4!A7</f>
        <v xml:space="preserve">Наименование инвестиционного проекта: Разработка проектно-сметной документации по реконструкции ВЛ-35кВ ПС Наурская - ПС Кирова (Л-80) 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7" x14ac:dyDescent="0.25">
      <c r="A10" s="67" t="str">
        <f>т4!A8</f>
        <v>Идентификатор инвестиционного проекта:  K_Che348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7" x14ac:dyDescent="0.25">
      <c r="A11" s="67" t="s">
        <v>88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7" x14ac:dyDescent="0.25">
      <c r="A12" s="67" t="s">
        <v>47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7" x14ac:dyDescent="0.25">
      <c r="A13" s="67" t="s">
        <v>48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7" x14ac:dyDescent="0.25">
      <c r="A14" s="67" t="str">
        <f>т4!A12</f>
        <v>Тип инвестиционного проекта:  Реконструкция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7" x14ac:dyDescent="0.25">
      <c r="A15" s="68" t="s">
        <v>49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9039.31</v>
      </c>
      <c r="D19" s="20">
        <f>т4!Q25</f>
        <v>9039.31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1807.8620000000001</v>
      </c>
      <c r="D20" s="21">
        <f>D19*20%</f>
        <v>1807.8620000000001</v>
      </c>
      <c r="E20" s="25"/>
      <c r="F20" s="82" t="s">
        <v>25</v>
      </c>
      <c r="G20" s="83"/>
      <c r="H20" s="83"/>
      <c r="I20" s="83"/>
      <c r="J20" s="83"/>
      <c r="K20" s="83"/>
      <c r="L20" s="84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10847.171999999999</v>
      </c>
      <c r="D21" s="21">
        <f>D19+D20</f>
        <v>10847.171999999999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12807.265622846024</v>
      </c>
      <c r="D22" s="21">
        <f>D23+D24*((D26/D25*(F22+100)/200+D27/D25*(G22+100)/200*F22/100+D28/D25*(H22+100)/200*G22/100*F22/100+D29/D25*(I22+100)/200*H22/100*G22/100*F22/100+D30/D25*(J22+100)/200*I22/100*H22/100*G22/100*F22/100))</f>
        <v>13285.451919272642</v>
      </c>
      <c r="E22" s="36"/>
      <c r="F22" s="85">
        <v>105.3</v>
      </c>
      <c r="G22" s="86">
        <v>106.8</v>
      </c>
      <c r="H22" s="86">
        <v>106.2</v>
      </c>
      <c r="I22" s="87">
        <v>105.1</v>
      </c>
      <c r="J22" s="87">
        <v>104.8</v>
      </c>
      <c r="K22" s="65">
        <v>104.7</v>
      </c>
      <c r="L22" s="65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10847.171999999999</v>
      </c>
      <c r="D24" s="20">
        <f>D21-D23</f>
        <v>10847.171999999999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4430.2160169558501</v>
      </c>
      <c r="D25" s="20">
        <f>SUM(D26:D30)</f>
        <v>4421.3596248274844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1329.0648050867549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3101.1512118690948</v>
      </c>
      <c r="D29" s="20">
        <f>'[1]Формат ИПР'!$BU$412*1000</f>
        <v>4421.3596248274844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75"/>
      <c r="D31" s="75"/>
      <c r="E31" s="76"/>
      <c r="F31" s="76"/>
      <c r="G31" s="76"/>
    </row>
    <row r="32" spans="1:16" ht="18" x14ac:dyDescent="0.25">
      <c r="A32" s="77" t="s">
        <v>42</v>
      </c>
      <c r="B32" s="77"/>
      <c r="C32" s="77"/>
      <c r="D32" s="77"/>
      <c r="E32" s="77"/>
      <c r="F32" s="77"/>
      <c r="G32" s="77"/>
    </row>
    <row r="33" spans="1:16" x14ac:dyDescent="0.25">
      <c r="A33" s="74" t="s">
        <v>43</v>
      </c>
      <c r="B33" s="74"/>
      <c r="C33" s="74"/>
      <c r="D33" s="74"/>
      <c r="E33" s="74"/>
      <c r="F33" s="74"/>
      <c r="G33" s="74"/>
    </row>
    <row r="34" spans="1:16" x14ac:dyDescent="0.25">
      <c r="A34" s="74" t="s">
        <v>44</v>
      </c>
      <c r="B34" s="74"/>
      <c r="C34" s="74"/>
      <c r="D34" s="74"/>
      <c r="E34" s="74"/>
      <c r="F34" s="74"/>
      <c r="G34" s="74"/>
      <c r="H34" s="25" t="s">
        <v>14</v>
      </c>
    </row>
    <row r="35" spans="1:16" x14ac:dyDescent="0.25">
      <c r="A35" s="74" t="s">
        <v>45</v>
      </c>
      <c r="B35" s="74"/>
      <c r="C35" s="74"/>
      <c r="D35" s="74"/>
      <c r="E35" s="74"/>
      <c r="F35" s="74"/>
      <c r="G35" s="74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74"/>
      <c r="B36" s="74"/>
      <c r="C36" s="74"/>
      <c r="D36" s="74"/>
      <c r="E36" s="74"/>
      <c r="F36" s="74"/>
      <c r="G36" s="74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8" t="s">
        <v>46</v>
      </c>
      <c r="B37" s="78"/>
      <c r="C37" s="78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8" t="s">
        <v>30</v>
      </c>
      <c r="B40" s="78"/>
      <c r="C40" s="78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  <mergeCell ref="A15:P1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2021-12-03T12:09:00Z</dcterms:modified>
</cp:coreProperties>
</file>